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Thuy\VB góp ý dự thảo\2026\4.26\CV 1698 BHXH\"/>
    </mc:Choice>
  </mc:AlternateContent>
  <bookViews>
    <workbookView xWindow="-120" yWindow="-120" windowWidth="29040" windowHeight="15840"/>
  </bookViews>
  <sheets>
    <sheet name="Phuong an 2" sheetId="3" r:id="rId1"/>
  </sheets>
  <definedNames>
    <definedName name="_xlnm.Print_Titles" localSheetId="0">'Phuong an 2'!$5:$6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3" l="1"/>
  <c r="J15" i="3"/>
  <c r="J16" i="3"/>
  <c r="J17" i="3"/>
  <c r="J18" i="3"/>
  <c r="J19" i="3"/>
  <c r="J20" i="3"/>
  <c r="J21" i="3"/>
  <c r="J22" i="3"/>
  <c r="J23" i="3"/>
  <c r="J24" i="3"/>
  <c r="J13" i="3"/>
  <c r="J10" i="3"/>
  <c r="J11" i="3"/>
  <c r="J9" i="3"/>
  <c r="H24" i="3"/>
  <c r="E24" i="3"/>
  <c r="H23" i="3"/>
  <c r="F23" i="3"/>
  <c r="E23" i="3"/>
  <c r="H22" i="3"/>
  <c r="E22" i="3"/>
  <c r="I12" i="3"/>
  <c r="H21" i="3"/>
  <c r="E21" i="3"/>
  <c r="H20" i="3"/>
  <c r="E20" i="3"/>
  <c r="H19" i="3"/>
  <c r="E19" i="3"/>
  <c r="H18" i="3"/>
  <c r="E18" i="3"/>
  <c r="H17" i="3"/>
  <c r="E17" i="3"/>
  <c r="H16" i="3"/>
  <c r="H15" i="3"/>
  <c r="E15" i="3"/>
  <c r="H14" i="3"/>
  <c r="E14" i="3"/>
  <c r="H13" i="3"/>
  <c r="E13" i="3"/>
  <c r="F12" i="3"/>
  <c r="H11" i="3"/>
  <c r="F11" i="3"/>
  <c r="E11" i="3"/>
  <c r="H10" i="3"/>
  <c r="F10" i="3"/>
  <c r="E10" i="3"/>
  <c r="H9" i="3"/>
  <c r="F9" i="3"/>
  <c r="E9" i="3"/>
  <c r="I8" i="3"/>
  <c r="I7" i="3" l="1"/>
  <c r="F8" i="3"/>
  <c r="F7" i="3" s="1"/>
  <c r="J8" i="3"/>
  <c r="J12" i="3"/>
  <c r="J7" i="3" l="1"/>
</calcChain>
</file>

<file path=xl/sharedStrings.xml><?xml version="1.0" encoding="utf-8"?>
<sst xmlns="http://schemas.openxmlformats.org/spreadsheetml/2006/main" count="36" uniqueCount="36">
  <si>
    <t>BÁO CÁO ĐỀ XUẤT CÁC ĐỐI TƯỢNG HỖ TRỢ MỨC ĐÓNG BHXH, BHYT TRÌNH HĐND THÀNH PHỐ
 BAN HÀNH NGHỊ QUYẾT NĂM 2026</t>
  </si>
  <si>
    <t>Đơn vị: triệu đồng</t>
  </si>
  <si>
    <t>STT</t>
  </si>
  <si>
    <t>Các đối tượng dự kiến hỗ trợ</t>
  </si>
  <si>
    <t>Ghi chú</t>
  </si>
  <si>
    <t>Tỷ lệ</t>
  </si>
  <si>
    <t>Số tiền/ người/tháng</t>
  </si>
  <si>
    <t>Số người</t>
  </si>
  <si>
    <t>Tổng Cộng</t>
  </si>
  <si>
    <t>Hỗ trợ về bảo hiểm xã hội tự nguyện</t>
  </si>
  <si>
    <t>Người dân tộc thiểu số</t>
  </si>
  <si>
    <t>Hỗ trợ về bảo hiểm y tế</t>
  </si>
  <si>
    <t>Người cao tuổi từ đủ 60 tuổi đến dưới 70 tuổi không thuộc đối tượng tham gia BHYT bắt buộc và chưa có thẻ BHYT</t>
  </si>
  <si>
    <t>Người dân xã đảo Minh Châu không thuộc đối tượng tham gia BHYT bắt buộc và chưa có thẻ BHYT</t>
  </si>
  <si>
    <t>Người thuộc hộ gia đình làm nông nghiệp, lâm nghiệp, ngư nghiệp có mức sống trung bình theo chuẩn của Thành phố không thuộc đối tượng tham gia BHYT bắt buộc và chưa có thẻ BHYT</t>
  </si>
  <si>
    <t>Ghi chú: số tiền tính trên lương tham chiếu 2.340.000 đồng; mức đóng BHXH tự nguyện hằng tháng theo mức chuẩn hộ nghèo của khu vực nông thôn là 1.500.000 đồng</t>
  </si>
  <si>
    <t>Mức đang hỗ trợ</t>
  </si>
  <si>
    <t>Tổng</t>
  </si>
  <si>
    <t>Ngân sách TW</t>
  </si>
  <si>
    <t>Nạn nhân theo quy định của Luật phòng chống mua bán người</t>
  </si>
  <si>
    <t>Người sinh sống và làm việc, người được nuôi dưỡng, chăm sóc trong các tổ chức, cơ sở từ thiện, tôn giáo</t>
  </si>
  <si>
    <t>Mức đề xuất hỗ trợ thêm</t>
  </si>
  <si>
    <t>Nhân viên y tế thôn bản, cô đỡ thôn bản</t>
  </si>
  <si>
    <t>Cộng tác viên dân số</t>
  </si>
  <si>
    <t>Số tiền hỗ trợ theo NQ19</t>
  </si>
  <si>
    <t>Ngân sách TP theo NQ19</t>
  </si>
  <si>
    <t>Số tiền tăng thêm so với NQ19</t>
  </si>
  <si>
    <t>Nhân viên chăn nuôi thú y không thuộc đối tượng tham gia BHYT bắt buộc và chưa có thẻ BHYT</t>
  </si>
  <si>
    <t>Năm 2026 (06 tháng)</t>
  </si>
  <si>
    <t>Người hoạt động không chuyên trách ở thôn, tổ dân phố theo quy định của pháp luật</t>
  </si>
  <si>
    <t>Người được tăng danh hiệu Nghệ nhân nhân dân, nghệ nhân ưu tú theo quy định của Luật Di sản văn hóa</t>
  </si>
  <si>
    <t>Nạn nhân bom mìn vật nổ sau chiến tranh theo quy định tại khoản 8 Điều 3 của Nghị định số 18/2019/NĐ-CP ngày 01/02/2019 của Chính phủ về quản lý và thực hiện hoạt động khắc phục hậu quả bom mìn vật nổ sau chiến tranh</t>
  </si>
  <si>
    <t>Người thuộc hội viên hội cựu chiến binh, cựu quân nhân hoàn thành nghĩa vụ quân sự trở về địa phương tham gia Câu lạc bộ Cựu quân nhân, cựu công an nhân dân, cựu thanh niên xung phong không thuộc đối tượng tham gia bảo hiểm y tế bắt buộc và chưa có thẻ bảo hiểm y tế</t>
  </si>
  <si>
    <t>Người dân thường trú trên địa bàn thành phố Hà Nội tham gia BHXH tự nguyện (đối tượng quy định tại điểm d khoản 1 Điều 5 Nghị định số 159/2025/NĐ-CP)</t>
  </si>
  <si>
    <t>Người thuộc hội viên hội cựu chiến binh, cựu quân nhân hoàn thành nghĩa vụ quân sự trở về địa phương tham gia Câu lạc bộ Cựu quân nhân, cựu công an nhân dân, cựu thanh niên xung phong</t>
  </si>
  <si>
    <t>(Kèm theo Tờ trình số            /TTr-UBND ngày         /          /2026 của UBND thành phố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</si>
</sst>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0_);_(* \(#,##0.0000\);_(* &quot;-&quot;??_);_(@_)"/>
  </numFmts>
  <fonts count="8" x14ac:knownFonts="1">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i/>
      <sz val="14"/>
      <color theme="1"/>
      <name val="Times New Roman"/>
      <family val="1"/>
    </font>
    <font>
      <b/>
      <sz val="12"/>
      <color theme="1"/>
      <name val="Times New Roman"/>
      <family val="1"/>
    </font>
    <font>
      <b/>
      <sz val="11"/>
      <color theme="1"/>
      <name val="Times New Roman"/>
      <family val="1"/>
    </font>
    <font>
      <sz val="13"/>
      <color theme="1"/>
      <name val="Times New Roman"/>
      <family val="1"/>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Font="1"/>
    <xf numFmtId="0" fontId="6" fillId="0" borderId="2" xfId="0" applyFont="1" applyBorder="1" applyAlignment="1">
      <alignment horizontal="center" vertical="center" wrapText="1"/>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wrapText="1"/>
    </xf>
    <xf numFmtId="164" fontId="3" fillId="0" borderId="2" xfId="0" applyNumberFormat="1" applyFont="1" applyBorder="1" applyAlignment="1">
      <alignment wrapText="1"/>
    </xf>
    <xf numFmtId="0" fontId="3" fillId="0" borderId="0" xfId="0" applyFont="1" applyAlignment="1">
      <alignment wrapText="1"/>
    </xf>
    <xf numFmtId="0" fontId="2" fillId="0" borderId="0" xfId="0" applyFont="1" applyAlignment="1">
      <alignment wrapText="1"/>
    </xf>
    <xf numFmtId="0" fontId="2" fillId="0" borderId="0" xfId="0" applyFont="1" applyAlignment="1">
      <alignment horizontal="righ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164" fontId="3" fillId="0" borderId="2" xfId="1" applyNumberFormat="1" applyFont="1" applyFill="1" applyBorder="1" applyAlignment="1">
      <alignment wrapText="1"/>
    </xf>
    <xf numFmtId="0" fontId="2" fillId="0" borderId="0" xfId="0" applyFont="1" applyAlignment="1">
      <alignment horizontal="center"/>
    </xf>
    <xf numFmtId="0" fontId="3" fillId="0" borderId="7" xfId="0" applyFont="1" applyBorder="1" applyAlignment="1">
      <alignment horizontal="center"/>
    </xf>
    <xf numFmtId="9" fontId="2" fillId="0" borderId="0" xfId="0" applyNumberFormat="1" applyFont="1" applyAlignment="1">
      <alignment wrapText="1"/>
    </xf>
    <xf numFmtId="0" fontId="2" fillId="0" borderId="9" xfId="0" applyFont="1" applyBorder="1" applyAlignment="1">
      <alignment horizontal="center" vertical="center" wrapText="1"/>
    </xf>
    <xf numFmtId="0" fontId="2" fillId="0" borderId="9" xfId="0" applyFont="1" applyBorder="1" applyAlignment="1">
      <alignment wrapText="1"/>
    </xf>
    <xf numFmtId="9" fontId="2" fillId="0" borderId="9" xfId="2" applyFont="1" applyBorder="1" applyAlignment="1">
      <alignment horizontal="center" vertical="center" wrapText="1"/>
    </xf>
    <xf numFmtId="164" fontId="2" fillId="0" borderId="9" xfId="1" applyNumberFormat="1" applyFont="1" applyBorder="1" applyAlignment="1">
      <alignment horizontal="center" vertical="center" wrapText="1"/>
    </xf>
    <xf numFmtId="9" fontId="2" fillId="0" borderId="9" xfId="0" applyNumberFormat="1" applyFont="1" applyBorder="1" applyAlignment="1">
      <alignment horizontal="right" vertical="center" wrapText="1"/>
    </xf>
    <xf numFmtId="165" fontId="2" fillId="0" borderId="9" xfId="1" applyNumberFormat="1" applyFont="1" applyFill="1" applyBorder="1" applyAlignment="1">
      <alignment horizontal="right" vertical="center" wrapText="1"/>
    </xf>
    <xf numFmtId="164" fontId="2" fillId="0" borderId="9" xfId="1" applyNumberFormat="1" applyFont="1" applyFill="1" applyBorder="1" applyAlignment="1">
      <alignment horizontal="right" vertical="center" wrapText="1"/>
    </xf>
    <xf numFmtId="0" fontId="2" fillId="0" borderId="10" xfId="0" applyFont="1" applyBorder="1" applyAlignment="1">
      <alignment horizontal="center" vertical="center" wrapText="1"/>
    </xf>
    <xf numFmtId="0" fontId="2" fillId="0" borderId="10" xfId="0" applyFont="1" applyBorder="1" applyAlignment="1">
      <alignment wrapText="1"/>
    </xf>
    <xf numFmtId="9" fontId="2" fillId="0" borderId="10" xfId="2" applyFont="1" applyBorder="1" applyAlignment="1">
      <alignment horizontal="center" vertical="center" wrapText="1"/>
    </xf>
    <xf numFmtId="164" fontId="2" fillId="0" borderId="10" xfId="1" applyNumberFormat="1" applyFont="1" applyBorder="1" applyAlignment="1">
      <alignment horizontal="center" vertical="center" wrapText="1"/>
    </xf>
    <xf numFmtId="9" fontId="2" fillId="0" borderId="10" xfId="0" applyNumberFormat="1" applyFont="1" applyBorder="1" applyAlignment="1">
      <alignment horizontal="right" vertical="center" wrapText="1"/>
    </xf>
    <xf numFmtId="165" fontId="2" fillId="0" borderId="10" xfId="1" applyNumberFormat="1" applyFont="1" applyFill="1" applyBorder="1" applyAlignment="1">
      <alignment horizontal="right" vertical="center" wrapText="1"/>
    </xf>
    <xf numFmtId="164" fontId="2" fillId="0" borderId="10" xfId="1" applyNumberFormat="1" applyFont="1" applyFill="1" applyBorder="1" applyAlignment="1">
      <alignment horizontal="right" vertical="center" wrapText="1"/>
    </xf>
    <xf numFmtId="0" fontId="2" fillId="0" borderId="11" xfId="0" applyFont="1" applyBorder="1" applyAlignment="1">
      <alignment horizontal="center" vertical="center" wrapText="1"/>
    </xf>
    <xf numFmtId="0" fontId="2" fillId="0" borderId="11" xfId="0" applyFont="1" applyBorder="1" applyAlignment="1">
      <alignment wrapText="1"/>
    </xf>
    <xf numFmtId="9" fontId="2" fillId="0" borderId="11" xfId="2" applyFont="1" applyBorder="1" applyAlignment="1">
      <alignment horizontal="center" vertical="center" wrapText="1"/>
    </xf>
    <xf numFmtId="164" fontId="2" fillId="0" borderId="11" xfId="1" applyNumberFormat="1" applyFont="1" applyBorder="1" applyAlignment="1">
      <alignment horizontal="center" vertical="center" wrapText="1"/>
    </xf>
    <xf numFmtId="9" fontId="2" fillId="0" borderId="11" xfId="0" applyNumberFormat="1" applyFont="1" applyBorder="1" applyAlignment="1">
      <alignment horizontal="right" vertical="center" wrapText="1"/>
    </xf>
    <xf numFmtId="165" fontId="2" fillId="0" borderId="11" xfId="1" applyNumberFormat="1" applyFont="1" applyFill="1" applyBorder="1" applyAlignment="1">
      <alignment horizontal="right" vertical="center" wrapText="1"/>
    </xf>
    <xf numFmtId="164" fontId="2" fillId="0" borderId="11" xfId="1" applyNumberFormat="1" applyFont="1" applyFill="1" applyBorder="1" applyAlignment="1">
      <alignment horizontal="right"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164" fontId="2"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9" fontId="2" fillId="0" borderId="10" xfId="2" applyFont="1" applyBorder="1" applyAlignment="1">
      <alignment horizontal="center" vertical="top" wrapText="1"/>
    </xf>
    <xf numFmtId="164" fontId="2" fillId="0" borderId="10" xfId="1" applyNumberFormat="1" applyFont="1" applyBorder="1" applyAlignment="1">
      <alignment horizontal="right" vertical="center" wrapText="1"/>
    </xf>
    <xf numFmtId="2" fontId="2" fillId="0" borderId="10" xfId="0" applyNumberFormat="1" applyFont="1" applyBorder="1" applyAlignment="1">
      <alignment horizontal="center" vertical="center"/>
    </xf>
    <xf numFmtId="9" fontId="2" fillId="0" borderId="10" xfId="0" applyNumberFormat="1" applyFont="1" applyBorder="1" applyAlignment="1">
      <alignment horizontal="right" vertical="center"/>
    </xf>
    <xf numFmtId="164" fontId="2" fillId="0" borderId="10" xfId="1" applyNumberFormat="1" applyFont="1" applyFill="1" applyBorder="1" applyAlignment="1">
      <alignment horizontal="right" vertical="center"/>
    </xf>
    <xf numFmtId="0" fontId="2" fillId="0" borderId="11" xfId="0" applyFont="1" applyBorder="1" applyAlignment="1">
      <alignment horizontal="center" vertical="center"/>
    </xf>
    <xf numFmtId="9" fontId="2" fillId="0" borderId="11" xfId="0" applyNumberFormat="1" applyFont="1" applyBorder="1" applyAlignment="1">
      <alignment horizontal="right" vertical="center"/>
    </xf>
    <xf numFmtId="164" fontId="2" fillId="0" borderId="11" xfId="1" applyNumberFormat="1" applyFont="1" applyFill="1" applyBorder="1" applyAlignment="1">
      <alignment horizontal="right" vertical="center"/>
    </xf>
    <xf numFmtId="0" fontId="2" fillId="0" borderId="11" xfId="0" applyFont="1" applyBorder="1" applyAlignment="1">
      <alignment vertical="center" wrapText="1"/>
    </xf>
    <xf numFmtId="0" fontId="7" fillId="0" borderId="9" xfId="0" applyFont="1" applyBorder="1" applyAlignment="1">
      <alignment horizontal="left" vertical="center" wrapText="1"/>
    </xf>
    <xf numFmtId="0" fontId="7" fillId="0" borderId="10" xfId="0" applyFont="1" applyBorder="1" applyAlignment="1">
      <alignment wrapText="1"/>
    </xf>
    <xf numFmtId="0" fontId="7" fillId="0" borderId="11" xfId="0" applyFont="1" applyBorder="1" applyAlignment="1">
      <alignment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top" wrapText="1"/>
    </xf>
    <xf numFmtId="0" fontId="7" fillId="0" borderId="11" xfId="0" applyFont="1" applyBorder="1" applyAlignment="1">
      <alignment horizontal="left" vertical="center" wrapText="1"/>
    </xf>
    <xf numFmtId="0" fontId="3" fillId="0" borderId="5" xfId="0" applyFont="1" applyBorder="1" applyAlignment="1">
      <alignment horizontal="center"/>
    </xf>
    <xf numFmtId="0" fontId="4" fillId="0" borderId="0" xfId="0" applyFont="1" applyAlignment="1">
      <alignment horizontal="lef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right"/>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zoomScale="85" zoomScaleNormal="85" workbookViewId="0">
      <selection activeCell="C18" sqref="C18"/>
    </sheetView>
  </sheetViews>
  <sheetFormatPr defaultRowHeight="18.75" x14ac:dyDescent="0.3"/>
  <cols>
    <col min="1" max="1" width="7" style="1" customWidth="1"/>
    <col min="2" max="2" width="73.85546875" style="1" customWidth="1"/>
    <col min="3" max="6" width="12.85546875" style="1" customWidth="1"/>
    <col min="7" max="7" width="11.7109375" style="1" customWidth="1"/>
    <col min="8" max="8" width="13.7109375" style="1" customWidth="1"/>
    <col min="9" max="10" width="15" style="1" customWidth="1"/>
    <col min="11" max="11" width="11.7109375" style="1" bestFit="1" customWidth="1"/>
    <col min="12" max="16384" width="9.140625" style="1"/>
  </cols>
  <sheetData>
    <row r="1" spans="1:32" x14ac:dyDescent="0.3">
      <c r="K1" s="2"/>
    </row>
    <row r="2" spans="1:32" ht="49.5" customHeight="1" x14ac:dyDescent="0.3">
      <c r="A2" s="66" t="s">
        <v>0</v>
      </c>
      <c r="B2" s="66"/>
      <c r="C2" s="66"/>
      <c r="D2" s="66"/>
      <c r="E2" s="66"/>
      <c r="F2" s="66"/>
      <c r="G2" s="66"/>
      <c r="H2" s="66"/>
      <c r="I2" s="66"/>
      <c r="J2" s="66"/>
      <c r="K2" s="66"/>
    </row>
    <row r="3" spans="1:32" ht="26.25" customHeight="1" x14ac:dyDescent="0.3">
      <c r="A3" s="67" t="s">
        <v>35</v>
      </c>
      <c r="B3" s="67"/>
      <c r="C3" s="67"/>
      <c r="D3" s="67"/>
      <c r="E3" s="67"/>
      <c r="F3" s="67"/>
      <c r="G3" s="67"/>
      <c r="H3" s="67"/>
      <c r="I3" s="67"/>
      <c r="J3" s="67"/>
      <c r="K3" s="67"/>
    </row>
    <row r="4" spans="1:32" x14ac:dyDescent="0.3">
      <c r="J4" s="68" t="s">
        <v>1</v>
      </c>
      <c r="K4" s="68"/>
    </row>
    <row r="5" spans="1:32" s="7" customFormat="1" ht="33.75" customHeight="1" x14ac:dyDescent="0.3">
      <c r="A5" s="4" t="s">
        <v>2</v>
      </c>
      <c r="B5" s="4" t="s">
        <v>3</v>
      </c>
      <c r="C5" s="69" t="s">
        <v>16</v>
      </c>
      <c r="D5" s="70"/>
      <c r="E5" s="71"/>
      <c r="F5" s="72" t="s">
        <v>24</v>
      </c>
      <c r="G5" s="69" t="s">
        <v>21</v>
      </c>
      <c r="H5" s="71"/>
      <c r="I5" s="74" t="s">
        <v>28</v>
      </c>
      <c r="J5" s="74"/>
      <c r="K5" s="72" t="s">
        <v>4</v>
      </c>
      <c r="L5" s="3"/>
      <c r="M5" s="3"/>
      <c r="N5" s="3"/>
      <c r="O5" s="3"/>
      <c r="P5" s="3"/>
      <c r="Q5" s="3"/>
      <c r="R5" s="6"/>
      <c r="S5" s="6"/>
      <c r="T5" s="6"/>
      <c r="U5" s="6"/>
      <c r="V5" s="6"/>
      <c r="W5" s="6"/>
      <c r="X5" s="6"/>
      <c r="Y5" s="6"/>
      <c r="Z5" s="6"/>
      <c r="AA5" s="6"/>
      <c r="AB5" s="6"/>
      <c r="AC5" s="6"/>
      <c r="AD5" s="6"/>
      <c r="AE5" s="6"/>
      <c r="AF5" s="6"/>
    </row>
    <row r="6" spans="1:32" s="7" customFormat="1" ht="47.25" x14ac:dyDescent="0.3">
      <c r="A6" s="4"/>
      <c r="B6" s="4"/>
      <c r="C6" s="5" t="s">
        <v>18</v>
      </c>
      <c r="D6" s="5" t="s">
        <v>25</v>
      </c>
      <c r="E6" s="5" t="s">
        <v>17</v>
      </c>
      <c r="F6" s="73"/>
      <c r="G6" s="5" t="s">
        <v>5</v>
      </c>
      <c r="H6" s="8" t="s">
        <v>6</v>
      </c>
      <c r="I6" s="5" t="s">
        <v>7</v>
      </c>
      <c r="J6" s="5" t="s">
        <v>26</v>
      </c>
      <c r="K6" s="73"/>
      <c r="L6" s="3"/>
      <c r="M6" s="3"/>
      <c r="N6" s="3"/>
      <c r="O6" s="3"/>
      <c r="P6" s="3"/>
      <c r="Q6" s="3"/>
      <c r="R6" s="6"/>
      <c r="S6" s="6"/>
      <c r="T6" s="6"/>
      <c r="U6" s="6"/>
      <c r="V6" s="6"/>
      <c r="W6" s="6"/>
      <c r="X6" s="6"/>
      <c r="Y6" s="6"/>
      <c r="Z6" s="6"/>
      <c r="AA6" s="6"/>
      <c r="AB6" s="6"/>
      <c r="AC6" s="6"/>
      <c r="AD6" s="6"/>
      <c r="AE6" s="6"/>
      <c r="AF6" s="6"/>
    </row>
    <row r="7" spans="1:32" s="7" customFormat="1" x14ac:dyDescent="0.3">
      <c r="A7" s="64" t="s">
        <v>8</v>
      </c>
      <c r="B7" s="64"/>
      <c r="C7" s="21"/>
      <c r="D7" s="21"/>
      <c r="E7" s="21"/>
      <c r="F7" s="10">
        <f>+F8+F12</f>
        <v>90572.4</v>
      </c>
      <c r="G7" s="9"/>
      <c r="H7" s="9"/>
      <c r="I7" s="10">
        <f>+I8+I12</f>
        <v>541622</v>
      </c>
      <c r="J7" s="10">
        <f>+J8+J12</f>
        <v>245833.4295</v>
      </c>
      <c r="K7" s="9"/>
      <c r="L7" s="3"/>
      <c r="M7" s="3"/>
      <c r="N7" s="3"/>
      <c r="O7" s="3"/>
      <c r="P7" s="3"/>
      <c r="Q7" s="3"/>
      <c r="R7" s="6"/>
      <c r="S7" s="6"/>
      <c r="T7" s="6"/>
      <c r="U7" s="6"/>
      <c r="V7" s="6"/>
      <c r="W7" s="6"/>
      <c r="X7" s="6"/>
      <c r="Y7" s="6"/>
      <c r="Z7" s="6"/>
      <c r="AA7" s="6"/>
      <c r="AB7" s="6"/>
      <c r="AC7" s="6"/>
      <c r="AD7" s="6"/>
      <c r="AE7" s="6"/>
      <c r="AF7" s="6"/>
    </row>
    <row r="8" spans="1:32" s="7" customFormat="1" ht="25.5" customHeight="1" x14ac:dyDescent="0.3">
      <c r="A8" s="11">
        <v>1</v>
      </c>
      <c r="B8" s="12" t="s">
        <v>9</v>
      </c>
      <c r="C8" s="12"/>
      <c r="D8" s="12"/>
      <c r="E8" s="12"/>
      <c r="F8" s="13">
        <f>SUM(F9:F11)</f>
        <v>79200</v>
      </c>
      <c r="G8" s="12"/>
      <c r="H8" s="13"/>
      <c r="I8" s="13">
        <f>SUM(I9:I11)</f>
        <v>200000</v>
      </c>
      <c r="J8" s="13">
        <f>SUM(J9:J11)</f>
        <v>49500</v>
      </c>
      <c r="K8" s="12"/>
      <c r="L8" s="14"/>
      <c r="M8" s="14"/>
      <c r="N8" s="14"/>
      <c r="O8" s="14"/>
      <c r="P8" s="14"/>
      <c r="Q8" s="14"/>
    </row>
    <row r="9" spans="1:32" ht="49.5" x14ac:dyDescent="0.3">
      <c r="A9" s="23">
        <v>1.1000000000000001</v>
      </c>
      <c r="B9" s="57" t="s">
        <v>34</v>
      </c>
      <c r="C9" s="25">
        <v>0.2</v>
      </c>
      <c r="D9" s="25">
        <v>0.1</v>
      </c>
      <c r="E9" s="25">
        <f>C9+D9</f>
        <v>0.30000000000000004</v>
      </c>
      <c r="F9" s="26">
        <f>1500000*22%*D9*I9*12/1000000</f>
        <v>11880</v>
      </c>
      <c r="G9" s="27">
        <v>0.2</v>
      </c>
      <c r="H9" s="28">
        <f t="shared" ref="H9:H11" si="0">G9*1500000*22%/1000000</f>
        <v>6.6000000000000003E-2</v>
      </c>
      <c r="I9" s="29">
        <v>30000</v>
      </c>
      <c r="J9" s="29">
        <f>I9*H9*6</f>
        <v>11880</v>
      </c>
      <c r="K9" s="24"/>
      <c r="L9" s="15"/>
      <c r="M9" s="15"/>
      <c r="N9" s="15"/>
      <c r="O9" s="15"/>
      <c r="P9" s="15"/>
      <c r="Q9" s="15"/>
    </row>
    <row r="10" spans="1:32" x14ac:dyDescent="0.3">
      <c r="A10" s="30">
        <v>1.2</v>
      </c>
      <c r="B10" s="58" t="s">
        <v>10</v>
      </c>
      <c r="C10" s="32">
        <v>0.3</v>
      </c>
      <c r="D10" s="32">
        <v>0.1</v>
      </c>
      <c r="E10" s="32">
        <f t="shared" ref="E10:E24" si="1">C10+D10</f>
        <v>0.4</v>
      </c>
      <c r="F10" s="33">
        <f t="shared" ref="F10:F11" si="2">1500000*22%*D10*I10*12/1000000</f>
        <v>7920</v>
      </c>
      <c r="G10" s="34">
        <v>0.2</v>
      </c>
      <c r="H10" s="35">
        <f t="shared" si="0"/>
        <v>6.6000000000000003E-2</v>
      </c>
      <c r="I10" s="36">
        <v>20000</v>
      </c>
      <c r="J10" s="36">
        <f t="shared" ref="J10:J11" si="3">I10*H10*6</f>
        <v>7920</v>
      </c>
      <c r="K10" s="31"/>
      <c r="L10" s="15"/>
      <c r="M10" s="15"/>
      <c r="N10" s="15"/>
      <c r="O10" s="15"/>
      <c r="P10" s="15"/>
      <c r="Q10" s="15"/>
    </row>
    <row r="11" spans="1:32" ht="50.25" x14ac:dyDescent="0.3">
      <c r="A11" s="37">
        <v>1.3</v>
      </c>
      <c r="B11" s="59" t="s">
        <v>33</v>
      </c>
      <c r="C11" s="39">
        <v>0.2</v>
      </c>
      <c r="D11" s="39">
        <v>0.1</v>
      </c>
      <c r="E11" s="39">
        <f t="shared" si="1"/>
        <v>0.30000000000000004</v>
      </c>
      <c r="F11" s="40">
        <f t="shared" si="2"/>
        <v>59400</v>
      </c>
      <c r="G11" s="41">
        <v>0.1</v>
      </c>
      <c r="H11" s="42">
        <f t="shared" si="0"/>
        <v>3.3000000000000002E-2</v>
      </c>
      <c r="I11" s="43">
        <v>150000</v>
      </c>
      <c r="J11" s="43">
        <f t="shared" si="3"/>
        <v>29700</v>
      </c>
      <c r="K11" s="38"/>
      <c r="L11" s="16"/>
      <c r="M11" s="15"/>
      <c r="N11" s="15"/>
      <c r="O11" s="15"/>
      <c r="P11" s="15"/>
      <c r="Q11" s="15"/>
    </row>
    <row r="12" spans="1:32" s="7" customFormat="1" x14ac:dyDescent="0.3">
      <c r="A12" s="17">
        <v>2</v>
      </c>
      <c r="B12" s="18" t="s">
        <v>11</v>
      </c>
      <c r="C12" s="18"/>
      <c r="D12" s="18"/>
      <c r="E12" s="18"/>
      <c r="F12" s="19">
        <f>SUM(F13:F24)</f>
        <v>11372.4</v>
      </c>
      <c r="G12" s="12"/>
      <c r="H12" s="12"/>
      <c r="I12" s="19">
        <f>SUM(I13:I24)</f>
        <v>341622</v>
      </c>
      <c r="J12" s="19">
        <f>SUM(J13:J24)</f>
        <v>196333.4295</v>
      </c>
      <c r="K12" s="12"/>
      <c r="L12" s="14"/>
      <c r="M12" s="14"/>
      <c r="N12" s="14"/>
      <c r="O12" s="14"/>
      <c r="P12" s="14"/>
      <c r="Q12" s="14"/>
    </row>
    <row r="13" spans="1:32" ht="33" x14ac:dyDescent="0.3">
      <c r="A13" s="23">
        <v>2.1</v>
      </c>
      <c r="B13" s="57" t="s">
        <v>12</v>
      </c>
      <c r="C13" s="25">
        <v>0</v>
      </c>
      <c r="D13" s="25">
        <v>0</v>
      </c>
      <c r="E13" s="25">
        <f t="shared" si="1"/>
        <v>0</v>
      </c>
      <c r="F13" s="25"/>
      <c r="G13" s="27">
        <v>1</v>
      </c>
      <c r="H13" s="28">
        <f t="shared" ref="H13:H24" si="4">2340000*4.5%*G13/1000000</f>
        <v>0.1053</v>
      </c>
      <c r="I13" s="29">
        <v>105000</v>
      </c>
      <c r="J13" s="29">
        <f>I13*H13*6</f>
        <v>66339</v>
      </c>
      <c r="K13" s="44"/>
      <c r="L13" s="22"/>
      <c r="M13" s="15"/>
      <c r="N13" s="15"/>
      <c r="O13" s="15"/>
      <c r="P13" s="15"/>
      <c r="Q13" s="15"/>
    </row>
    <row r="14" spans="1:32" ht="33" x14ac:dyDescent="0.3">
      <c r="A14" s="30">
        <v>2.2000000000000002</v>
      </c>
      <c r="B14" s="60" t="s">
        <v>27</v>
      </c>
      <c r="C14" s="32">
        <v>0</v>
      </c>
      <c r="D14" s="32">
        <v>0</v>
      </c>
      <c r="E14" s="32">
        <f t="shared" si="1"/>
        <v>0</v>
      </c>
      <c r="F14" s="32"/>
      <c r="G14" s="34">
        <v>1</v>
      </c>
      <c r="H14" s="35">
        <f t="shared" si="4"/>
        <v>0.1053</v>
      </c>
      <c r="I14" s="46">
        <v>5000</v>
      </c>
      <c r="J14" s="36">
        <f t="shared" ref="J14:J24" si="5">I14*H14*6</f>
        <v>3159</v>
      </c>
      <c r="K14" s="30"/>
      <c r="L14" s="22"/>
      <c r="M14" s="15"/>
      <c r="N14" s="15"/>
      <c r="O14" s="15"/>
      <c r="P14" s="15"/>
      <c r="Q14" s="15"/>
    </row>
    <row r="15" spans="1:32" x14ac:dyDescent="0.3">
      <c r="A15" s="30">
        <v>2.2999999999999998</v>
      </c>
      <c r="B15" s="58" t="s">
        <v>22</v>
      </c>
      <c r="C15" s="32">
        <v>0.5</v>
      </c>
      <c r="D15" s="32">
        <v>0</v>
      </c>
      <c r="E15" s="32">
        <f t="shared" si="1"/>
        <v>0.5</v>
      </c>
      <c r="F15" s="32"/>
      <c r="G15" s="34">
        <v>0.5</v>
      </c>
      <c r="H15" s="35">
        <f t="shared" si="4"/>
        <v>5.2650000000000002E-2</v>
      </c>
      <c r="I15" s="46">
        <v>1939</v>
      </c>
      <c r="J15" s="36">
        <f t="shared" si="5"/>
        <v>612.53010000000006</v>
      </c>
      <c r="K15" s="45"/>
      <c r="L15" s="22"/>
      <c r="M15" s="15"/>
      <c r="N15" s="15"/>
      <c r="O15" s="15"/>
      <c r="P15" s="15"/>
      <c r="Q15" s="15"/>
    </row>
    <row r="16" spans="1:32" x14ac:dyDescent="0.3">
      <c r="A16" s="30">
        <v>2.4</v>
      </c>
      <c r="B16" s="58" t="s">
        <v>23</v>
      </c>
      <c r="C16" s="32">
        <v>0</v>
      </c>
      <c r="D16" s="32">
        <v>0</v>
      </c>
      <c r="E16" s="32">
        <v>0</v>
      </c>
      <c r="F16" s="32"/>
      <c r="G16" s="34">
        <v>1</v>
      </c>
      <c r="H16" s="35">
        <f t="shared" si="4"/>
        <v>0.1053</v>
      </c>
      <c r="I16" s="46">
        <v>10883</v>
      </c>
      <c r="J16" s="36">
        <f t="shared" si="5"/>
        <v>6875.8793999999998</v>
      </c>
      <c r="K16" s="45"/>
      <c r="L16" s="22"/>
      <c r="M16" s="15"/>
      <c r="N16" s="15"/>
      <c r="O16" s="15"/>
      <c r="P16" s="15"/>
      <c r="Q16" s="15"/>
    </row>
    <row r="17" spans="1:17" ht="33" x14ac:dyDescent="0.3">
      <c r="A17" s="30">
        <v>2.5</v>
      </c>
      <c r="B17" s="61" t="s">
        <v>29</v>
      </c>
      <c r="C17" s="32">
        <v>0.5</v>
      </c>
      <c r="D17" s="32">
        <v>0</v>
      </c>
      <c r="E17" s="32">
        <f t="shared" si="1"/>
        <v>0.5</v>
      </c>
      <c r="F17" s="32"/>
      <c r="G17" s="34">
        <v>0.5</v>
      </c>
      <c r="H17" s="35">
        <f t="shared" si="4"/>
        <v>5.2650000000000002E-2</v>
      </c>
      <c r="I17" s="46">
        <v>20000</v>
      </c>
      <c r="J17" s="36">
        <f t="shared" si="5"/>
        <v>6318</v>
      </c>
      <c r="K17" s="45"/>
      <c r="L17" s="22"/>
      <c r="M17" s="15"/>
      <c r="N17" s="15"/>
      <c r="O17" s="15"/>
      <c r="P17" s="15"/>
      <c r="Q17" s="15"/>
    </row>
    <row r="18" spans="1:17" ht="33" x14ac:dyDescent="0.3">
      <c r="A18" s="30">
        <v>2.6</v>
      </c>
      <c r="B18" s="61" t="s">
        <v>30</v>
      </c>
      <c r="C18" s="32">
        <v>0.5</v>
      </c>
      <c r="D18" s="32">
        <v>0</v>
      </c>
      <c r="E18" s="32">
        <f t="shared" si="1"/>
        <v>0.5</v>
      </c>
      <c r="F18" s="32"/>
      <c r="G18" s="34">
        <v>0.5</v>
      </c>
      <c r="H18" s="35">
        <f t="shared" si="4"/>
        <v>5.2650000000000002E-2</v>
      </c>
      <c r="I18" s="46">
        <v>1000</v>
      </c>
      <c r="J18" s="36">
        <f t="shared" si="5"/>
        <v>315.90000000000003</v>
      </c>
      <c r="K18" s="45"/>
      <c r="L18" s="22"/>
      <c r="M18" s="15"/>
      <c r="N18" s="15"/>
      <c r="O18" s="15"/>
      <c r="P18" s="15"/>
      <c r="Q18" s="15"/>
    </row>
    <row r="19" spans="1:17" x14ac:dyDescent="0.3">
      <c r="A19" s="30">
        <v>2.7</v>
      </c>
      <c r="B19" s="61" t="s">
        <v>19</v>
      </c>
      <c r="C19" s="32">
        <v>0.5</v>
      </c>
      <c r="D19" s="32">
        <v>0</v>
      </c>
      <c r="E19" s="32">
        <f t="shared" si="1"/>
        <v>0.5</v>
      </c>
      <c r="F19" s="32"/>
      <c r="G19" s="34">
        <v>0.5</v>
      </c>
      <c r="H19" s="35">
        <f t="shared" si="4"/>
        <v>5.2650000000000002E-2</v>
      </c>
      <c r="I19" s="46">
        <v>1000</v>
      </c>
      <c r="J19" s="36">
        <f t="shared" si="5"/>
        <v>315.90000000000003</v>
      </c>
      <c r="K19" s="45"/>
      <c r="L19" s="22"/>
      <c r="M19" s="15"/>
      <c r="N19" s="15"/>
      <c r="O19" s="15"/>
      <c r="P19" s="15"/>
      <c r="Q19" s="15"/>
    </row>
    <row r="20" spans="1:17" ht="66" x14ac:dyDescent="0.3">
      <c r="A20" s="30">
        <v>2.8</v>
      </c>
      <c r="B20" s="61" t="s">
        <v>31</v>
      </c>
      <c r="C20" s="32">
        <v>0.3</v>
      </c>
      <c r="D20" s="32">
        <v>0</v>
      </c>
      <c r="E20" s="32">
        <f t="shared" si="1"/>
        <v>0.3</v>
      </c>
      <c r="F20" s="32"/>
      <c r="G20" s="34">
        <v>0.7</v>
      </c>
      <c r="H20" s="35">
        <f t="shared" si="4"/>
        <v>7.3709999999999998E-2</v>
      </c>
      <c r="I20" s="46">
        <v>3000</v>
      </c>
      <c r="J20" s="36">
        <f t="shared" si="5"/>
        <v>1326.78</v>
      </c>
      <c r="K20" s="45"/>
      <c r="L20" s="22"/>
      <c r="M20" s="15"/>
      <c r="N20" s="15"/>
      <c r="O20" s="15"/>
      <c r="P20" s="15"/>
      <c r="Q20" s="15"/>
    </row>
    <row r="21" spans="1:17" ht="83.25" customHeight="1" x14ac:dyDescent="0.3">
      <c r="A21" s="30">
        <v>2.9</v>
      </c>
      <c r="B21" s="61" t="s">
        <v>32</v>
      </c>
      <c r="C21" s="32">
        <v>0</v>
      </c>
      <c r="D21" s="32">
        <v>0</v>
      </c>
      <c r="E21" s="32">
        <f t="shared" si="1"/>
        <v>0</v>
      </c>
      <c r="F21" s="32"/>
      <c r="G21" s="34">
        <v>1</v>
      </c>
      <c r="H21" s="35">
        <f t="shared" si="4"/>
        <v>0.1053</v>
      </c>
      <c r="I21" s="46">
        <v>150000</v>
      </c>
      <c r="J21" s="36">
        <f t="shared" si="5"/>
        <v>94770</v>
      </c>
      <c r="K21" s="47"/>
      <c r="L21" s="22"/>
      <c r="M21" s="15"/>
      <c r="N21" s="15"/>
      <c r="O21" s="15"/>
      <c r="P21" s="15"/>
      <c r="Q21" s="15"/>
    </row>
    <row r="22" spans="1:17" ht="33" x14ac:dyDescent="0.3">
      <c r="A22" s="30">
        <v>2.1</v>
      </c>
      <c r="B22" s="62" t="s">
        <v>13</v>
      </c>
      <c r="C22" s="48">
        <v>0</v>
      </c>
      <c r="D22" s="32">
        <v>0</v>
      </c>
      <c r="E22" s="32">
        <f t="shared" si="1"/>
        <v>0</v>
      </c>
      <c r="F22" s="32"/>
      <c r="G22" s="34">
        <v>1</v>
      </c>
      <c r="H22" s="35">
        <f t="shared" si="4"/>
        <v>0.1053</v>
      </c>
      <c r="I22" s="49">
        <v>3800</v>
      </c>
      <c r="J22" s="36">
        <f t="shared" si="5"/>
        <v>2400.84</v>
      </c>
      <c r="K22" s="31"/>
      <c r="L22" s="22"/>
      <c r="M22" s="15"/>
      <c r="N22" s="15"/>
      <c r="O22" s="15"/>
      <c r="P22" s="15"/>
      <c r="Q22" s="15"/>
    </row>
    <row r="23" spans="1:17" ht="49.5" x14ac:dyDescent="0.3">
      <c r="A23" s="50">
        <v>2.11</v>
      </c>
      <c r="B23" s="61" t="s">
        <v>14</v>
      </c>
      <c r="C23" s="32">
        <v>0.3</v>
      </c>
      <c r="D23" s="32">
        <v>0.3</v>
      </c>
      <c r="E23" s="32">
        <f t="shared" si="1"/>
        <v>0.6</v>
      </c>
      <c r="F23" s="33">
        <f>I23*2340000*4.5%*12*D23/1000000</f>
        <v>11372.4</v>
      </c>
      <c r="G23" s="51">
        <v>0.4</v>
      </c>
      <c r="H23" s="35">
        <f t="shared" si="4"/>
        <v>4.2119999999999998E-2</v>
      </c>
      <c r="I23" s="52">
        <v>30000</v>
      </c>
      <c r="J23" s="36">
        <f t="shared" si="5"/>
        <v>7581.5999999999995</v>
      </c>
      <c r="K23" s="45"/>
      <c r="L23" s="22"/>
    </row>
    <row r="24" spans="1:17" ht="33" x14ac:dyDescent="0.3">
      <c r="A24" s="53">
        <v>2.12</v>
      </c>
      <c r="B24" s="63" t="s">
        <v>20</v>
      </c>
      <c r="C24" s="39">
        <v>0</v>
      </c>
      <c r="D24" s="39">
        <v>0</v>
      </c>
      <c r="E24" s="39">
        <f t="shared" si="1"/>
        <v>0</v>
      </c>
      <c r="F24" s="39"/>
      <c r="G24" s="54">
        <v>1</v>
      </c>
      <c r="H24" s="42">
        <f t="shared" si="4"/>
        <v>0.1053</v>
      </c>
      <c r="I24" s="55">
        <v>10000</v>
      </c>
      <c r="J24" s="43">
        <f t="shared" si="5"/>
        <v>6318</v>
      </c>
      <c r="K24" s="56"/>
      <c r="L24" s="22"/>
    </row>
    <row r="25" spans="1:17" x14ac:dyDescent="0.3">
      <c r="A25" s="20"/>
    </row>
    <row r="26" spans="1:17" x14ac:dyDescent="0.3">
      <c r="A26" s="65" t="s">
        <v>15</v>
      </c>
      <c r="B26" s="65"/>
      <c r="C26" s="65"/>
      <c r="D26" s="65"/>
      <c r="E26" s="65"/>
      <c r="F26" s="65"/>
      <c r="G26" s="65"/>
      <c r="H26" s="65"/>
      <c r="I26" s="65"/>
      <c r="J26" s="65"/>
      <c r="K26" s="65"/>
    </row>
    <row r="27" spans="1:17" x14ac:dyDescent="0.3">
      <c r="A27" s="20"/>
    </row>
    <row r="28" spans="1:17" x14ac:dyDescent="0.3">
      <c r="A28" s="20"/>
    </row>
    <row r="29" spans="1:17" x14ac:dyDescent="0.3">
      <c r="A29" s="20"/>
    </row>
    <row r="30" spans="1:17" x14ac:dyDescent="0.3">
      <c r="A30" s="20"/>
    </row>
    <row r="31" spans="1:17" x14ac:dyDescent="0.3">
      <c r="A31" s="20"/>
    </row>
    <row r="32" spans="1:17" x14ac:dyDescent="0.3">
      <c r="A32" s="20"/>
    </row>
    <row r="33" spans="1:1" x14ac:dyDescent="0.3">
      <c r="A33" s="20"/>
    </row>
  </sheetData>
  <mergeCells count="10">
    <mergeCell ref="A7:B7"/>
    <mergeCell ref="A26:K26"/>
    <mergeCell ref="A2:K2"/>
    <mergeCell ref="A3:K3"/>
    <mergeCell ref="J4:K4"/>
    <mergeCell ref="C5:E5"/>
    <mergeCell ref="F5:F6"/>
    <mergeCell ref="G5:H5"/>
    <mergeCell ref="I5:J5"/>
    <mergeCell ref="K5:K6"/>
  </mergeCells>
  <pageMargins left="0.5" right="0.32" top="0.5" bottom="0.24" header="0.24"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Phuong an 2</vt:lpstr>
      <vt:lpstr>'Phuong an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 Cong  Nguyen</dc:creator>
  <cp:lastModifiedBy>NEW</cp:lastModifiedBy>
  <cp:lastPrinted>2026-04-03T09:59:58Z</cp:lastPrinted>
  <dcterms:created xsi:type="dcterms:W3CDTF">2026-03-17T02:27:21Z</dcterms:created>
  <dcterms:modified xsi:type="dcterms:W3CDTF">2026-04-06T10:20:49Z</dcterms:modified>
</cp:coreProperties>
</file>